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5195" windowHeight="7425"/>
  </bookViews>
  <sheets>
    <sheet name="Proposed Fees" sheetId="1" r:id="rId1"/>
  </sheets>
  <definedNames>
    <definedName name="_xlnm.Print_Titles" localSheetId="0">'Proposed Fees'!$7:$7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F9" i="1"/>
  <c r="B11" i="1"/>
  <c r="C11" i="1"/>
  <c r="D11" i="1"/>
  <c r="F11" i="1"/>
  <c r="C15" i="1"/>
  <c r="D15" i="1"/>
  <c r="F15" i="1"/>
  <c r="C16" i="1"/>
  <c r="C30" i="1" s="1"/>
  <c r="D16" i="1"/>
  <c r="F16" i="1"/>
  <c r="F30" i="1" s="1"/>
  <c r="C18" i="1"/>
  <c r="D18" i="1"/>
  <c r="F18" i="1"/>
  <c r="C19" i="1"/>
  <c r="D19" i="1"/>
  <c r="F19" i="1"/>
  <c r="C25" i="1"/>
  <c r="D25" i="1"/>
  <c r="F25" i="1"/>
  <c r="C26" i="1"/>
  <c r="C27" i="1"/>
  <c r="D27" i="1"/>
  <c r="F27" i="1"/>
  <c r="C28" i="1"/>
  <c r="D28" i="1"/>
  <c r="F28" i="1"/>
  <c r="C29" i="1"/>
  <c r="D29" i="1"/>
  <c r="F29" i="1"/>
  <c r="B30" i="1"/>
  <c r="D30" i="1"/>
  <c r="C34" i="1"/>
  <c r="C41" i="1" s="1"/>
  <c r="D34" i="1"/>
  <c r="F34" i="1"/>
  <c r="F41" i="1" s="1"/>
  <c r="C35" i="1"/>
  <c r="F35" i="1"/>
  <c r="C36" i="1"/>
  <c r="D36" i="1"/>
  <c r="F36" i="1"/>
  <c r="C37" i="1"/>
  <c r="D37" i="1"/>
  <c r="F37" i="1"/>
  <c r="C38" i="1"/>
  <c r="D38" i="1"/>
  <c r="D41" i="1" s="1"/>
  <c r="D60" i="1" s="1"/>
  <c r="F38" i="1"/>
  <c r="C39" i="1"/>
  <c r="D39" i="1"/>
  <c r="F39" i="1"/>
  <c r="C40" i="1"/>
  <c r="D40" i="1"/>
  <c r="F40" i="1"/>
  <c r="B41" i="1"/>
  <c r="B60" i="1" s="1"/>
  <c r="C45" i="1"/>
  <c r="C51" i="1" s="1"/>
  <c r="D45" i="1"/>
  <c r="F45" i="1"/>
  <c r="C47" i="1"/>
  <c r="D47" i="1"/>
  <c r="D51" i="1" s="1"/>
  <c r="F47" i="1"/>
  <c r="C48" i="1"/>
  <c r="D48" i="1"/>
  <c r="F48" i="1"/>
  <c r="F51" i="1" s="1"/>
  <c r="C49" i="1"/>
  <c r="D49" i="1"/>
  <c r="F49" i="1"/>
  <c r="B51" i="1"/>
  <c r="C55" i="1"/>
  <c r="C57" i="1" s="1"/>
  <c r="D55" i="1"/>
  <c r="F55" i="1"/>
  <c r="F57" i="1" s="1"/>
  <c r="C56" i="1"/>
  <c r="D56" i="1"/>
  <c r="D57" i="1" s="1"/>
  <c r="F56" i="1"/>
  <c r="B57" i="1"/>
  <c r="F60" i="1" l="1"/>
  <c r="C60" i="1"/>
</calcChain>
</file>

<file path=xl/sharedStrings.xml><?xml version="1.0" encoding="utf-8"?>
<sst xmlns="http://schemas.openxmlformats.org/spreadsheetml/2006/main" count="54" uniqueCount="51">
  <si>
    <t>Average cost per application</t>
  </si>
  <si>
    <t>Contractor Application Fee</t>
  </si>
  <si>
    <t>DCA Cost per application</t>
  </si>
  <si>
    <t>Number of applications in FY 2009/2010</t>
  </si>
  <si>
    <t>Estimated FY 2010/2011 Expenditures</t>
  </si>
  <si>
    <t>Subtotal</t>
  </si>
  <si>
    <t>Service Charge to General Revenue - 310322</t>
  </si>
  <si>
    <t>Indirect Charges - 181313</t>
  </si>
  <si>
    <t xml:space="preserve">Overhead (Split:  66/18/10/2/2/2)                                                </t>
  </si>
  <si>
    <t>Refunds State Revenues - 220020</t>
  </si>
  <si>
    <t>Human Resource Services - 107040</t>
  </si>
  <si>
    <t>Risk Management Insurance - 103241</t>
  </si>
  <si>
    <t>Florida Administrative Weekly - 100777</t>
  </si>
  <si>
    <t xml:space="preserve">Department of Health - 100089 </t>
  </si>
  <si>
    <t>Operating Capital Outlay (OCO) - 060000</t>
  </si>
  <si>
    <t>Other</t>
  </si>
  <si>
    <r>
      <t xml:space="preserve">Other (office supplies, telephones, printers/copiers, freight, etc.) </t>
    </r>
    <r>
      <rPr>
        <b/>
        <sz val="11"/>
        <color indexed="8"/>
        <rFont val="Calibri"/>
        <family val="2"/>
      </rPr>
      <t>(Split:  66/18/10/2/2/2)</t>
    </r>
  </si>
  <si>
    <r>
      <t xml:space="preserve">BCIS servers and maintenance </t>
    </r>
    <r>
      <rPr>
        <b/>
        <sz val="11"/>
        <color indexed="8"/>
        <rFont val="Calibri"/>
        <family val="2"/>
      </rPr>
      <t>(Split:  35/50/9/2/2/2)</t>
    </r>
  </si>
  <si>
    <r>
      <t xml:space="preserve">DCA Rent </t>
    </r>
    <r>
      <rPr>
        <b/>
        <sz val="11"/>
        <color indexed="8"/>
        <rFont val="Calibri"/>
        <family val="2"/>
      </rPr>
      <t>(Split:  66/18/10/2/2/2)</t>
    </r>
  </si>
  <si>
    <r>
      <t xml:space="preserve">Meeting Site Rent </t>
    </r>
    <r>
      <rPr>
        <b/>
        <sz val="11"/>
        <color indexed="8"/>
        <rFont val="Calibri"/>
        <family val="2"/>
      </rPr>
      <t xml:space="preserve">(Split: 76/18/0/2/2/2) </t>
    </r>
  </si>
  <si>
    <r>
      <t xml:space="preserve">Travel:  Staff </t>
    </r>
    <r>
      <rPr>
        <b/>
        <sz val="11"/>
        <color indexed="8"/>
        <rFont val="Calibri"/>
        <family val="2"/>
      </rPr>
      <t xml:space="preserve">(Split: 76/18/0/2/2/2) </t>
    </r>
  </si>
  <si>
    <r>
      <t xml:space="preserve">Travel:  Council </t>
    </r>
    <r>
      <rPr>
        <b/>
        <sz val="11"/>
        <color indexed="8"/>
        <rFont val="Calibri"/>
        <family val="2"/>
      </rPr>
      <t>(Split:  0/0/0/100/0/0)</t>
    </r>
  </si>
  <si>
    <r>
      <t xml:space="preserve">Travel: Commission </t>
    </r>
    <r>
      <rPr>
        <b/>
        <sz val="11"/>
        <color indexed="8"/>
        <rFont val="Calibri"/>
        <family val="2"/>
      </rPr>
      <t xml:space="preserve">(Split: 76/18/0/2/2/2) </t>
    </r>
  </si>
  <si>
    <t xml:space="preserve">Expense - 040000                                             </t>
  </si>
  <si>
    <r>
      <t xml:space="preserve">Other </t>
    </r>
    <r>
      <rPr>
        <b/>
        <sz val="11"/>
        <color indexed="8"/>
        <rFont val="Calibri"/>
        <family val="2"/>
      </rPr>
      <t>(Split: 68/18/10/2/2/0)</t>
    </r>
  </si>
  <si>
    <r>
      <t xml:space="preserve">2010 FBC Technical Assistance </t>
    </r>
    <r>
      <rPr>
        <b/>
        <sz val="11"/>
        <color indexed="8"/>
        <rFont val="Calibri"/>
        <family val="2"/>
      </rPr>
      <t>(Split: 68/18/10/2/2/0)</t>
    </r>
  </si>
  <si>
    <r>
      <t xml:space="preserve">WebEx </t>
    </r>
    <r>
      <rPr>
        <b/>
        <sz val="11"/>
        <color indexed="8"/>
        <rFont val="Calibri"/>
        <family val="2"/>
      </rPr>
      <t>(Split: 66/18/10/2/2/2)</t>
    </r>
  </si>
  <si>
    <r>
      <t xml:space="preserve">Signer Services </t>
    </r>
    <r>
      <rPr>
        <b/>
        <sz val="11"/>
        <color indexed="8"/>
        <rFont val="Calibri"/>
        <family val="2"/>
      </rPr>
      <t>(Split: 0/0/0/100/0/0)</t>
    </r>
  </si>
  <si>
    <r>
      <t xml:space="preserve">Convenience Fees </t>
    </r>
    <r>
      <rPr>
        <b/>
        <sz val="11"/>
        <color indexed="8"/>
        <rFont val="Calibri"/>
        <family val="2"/>
      </rPr>
      <t>(Split: 68/18/10/2/2/0)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</si>
  <si>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Energy form database </t>
    </r>
    <r>
      <rPr>
        <b/>
        <sz val="11"/>
        <color indexed="8"/>
        <rFont val="Calibri"/>
        <family val="2"/>
      </rPr>
      <t>(Split: 100/0/0/0/0/0)</t>
    </r>
  </si>
  <si>
    <r>
      <t xml:space="preserve">       -Roofing / Soffit </t>
    </r>
    <r>
      <rPr>
        <b/>
        <sz val="11"/>
        <color indexed="8"/>
        <rFont val="Calibri"/>
        <family val="2"/>
      </rPr>
      <t>(Split: 72/18/10/0/0/0)</t>
    </r>
  </si>
  <si>
    <r>
      <t xml:space="preserve">       -Hurricane </t>
    </r>
    <r>
      <rPr>
        <b/>
        <sz val="11"/>
        <color indexed="8"/>
        <rFont val="Calibri"/>
        <family val="2"/>
      </rPr>
      <t>(Split 72/18/10/0/0/0)</t>
    </r>
  </si>
  <si>
    <t>Research</t>
  </si>
  <si>
    <r>
      <t xml:space="preserve">Manufactured Building Monitoring </t>
    </r>
    <r>
      <rPr>
        <b/>
        <sz val="11"/>
        <color indexed="8"/>
        <rFont val="Calibri"/>
        <family val="2"/>
      </rPr>
      <t>(Split: 0/0/100/0/0/0)</t>
    </r>
  </si>
  <si>
    <r>
      <t xml:space="preserve">Minutes </t>
    </r>
    <r>
      <rPr>
        <b/>
        <sz val="11"/>
        <color indexed="8"/>
        <rFont val="Calibri"/>
        <family val="2"/>
      </rPr>
      <t>(Split: 68/18/10/2/2/0)</t>
    </r>
  </si>
  <si>
    <r>
      <t xml:space="preserve">Audio Services </t>
    </r>
    <r>
      <rPr>
        <b/>
        <sz val="11"/>
        <color indexed="8"/>
        <rFont val="Calibri"/>
        <family val="2"/>
      </rPr>
      <t>(Split: 68/18/10/2/2/0)</t>
    </r>
  </si>
  <si>
    <r>
      <t xml:space="preserve">Education / Outreach </t>
    </r>
    <r>
      <rPr>
        <b/>
        <sz val="11"/>
        <color indexed="8"/>
        <rFont val="Calibri"/>
        <family val="2"/>
      </rPr>
      <t>(Split: 0/0/0/0/0/100)</t>
    </r>
  </si>
  <si>
    <r>
      <t xml:space="preserve">BCIS Updates / Maintenance </t>
    </r>
    <r>
      <rPr>
        <b/>
        <sz val="11"/>
        <color indexed="8"/>
        <rFont val="Calibri"/>
        <family val="2"/>
      </rPr>
      <t>(Split: 37/50/9/2/2/0)</t>
    </r>
  </si>
  <si>
    <r>
      <t xml:space="preserve">Facilitator </t>
    </r>
    <r>
      <rPr>
        <b/>
        <sz val="11"/>
        <color indexed="8"/>
        <rFont val="Calibri"/>
        <family val="2"/>
      </rPr>
      <t>(Split: 78/18/0/2/2/0)</t>
    </r>
  </si>
  <si>
    <t xml:space="preserve">OPS   / Contractual Services - 030000                                             </t>
  </si>
  <si>
    <t xml:space="preserve">Career Service Salaries </t>
  </si>
  <si>
    <t>Contractor collects fee</t>
  </si>
  <si>
    <t>DCA collects fee - 1%</t>
  </si>
  <si>
    <t xml:space="preserve">Salaries - 010000 (Split:  66/18/10/2/2/2)                                                                      </t>
  </si>
  <si>
    <t>Non-binding Opinion  s 553.755(4) F.S.                                                     maximum $125 per non-binding opinion</t>
  </si>
  <si>
    <t>Projected Dec Statements</t>
  </si>
  <si>
    <t>Projected               Accessibility</t>
  </si>
  <si>
    <t>FY 2010-2011 Appropriations</t>
  </si>
  <si>
    <t>**OPS/Expense/Other/Overhead:  Split based on percentage that directly impact FBC, PA, MB, EDU, ACC, DEC Statements</t>
  </si>
  <si>
    <t>*Salaries: Percentage of staff assigned to FBC, PA, MB, EDU, ACC, DEC Statements</t>
  </si>
  <si>
    <t>Accessibility / Dec Statements / Non-binding Opinions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</si>
</sst>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0" xfId="0" applyFont="1"/>
    <xf numFmtId="44" fontId="3" fillId="0" borderId="0" xfId="1" applyFont="1"/>
    <xf numFmtId="0" fontId="0" fillId="0" borderId="0" xfId="0" applyFont="1" applyAlignment="1"/>
    <xf numFmtId="44" fontId="4" fillId="0" borderId="0" xfId="1" applyFont="1"/>
    <xf numFmtId="0" fontId="5" fillId="0" borderId="0" xfId="0" applyFont="1"/>
    <xf numFmtId="44" fontId="4" fillId="0" borderId="0" xfId="1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0" fillId="2" borderId="1" xfId="0" applyFont="1" applyFill="1" applyBorder="1"/>
    <xf numFmtId="0" fontId="0" fillId="2" borderId="2" xfId="0" applyFont="1" applyFill="1" applyBorder="1"/>
    <xf numFmtId="164" fontId="0" fillId="0" borderId="0" xfId="0" applyNumberFormat="1" applyFont="1" applyBorder="1"/>
    <xf numFmtId="164" fontId="2" fillId="3" borderId="0" xfId="0" applyNumberFormat="1" applyFont="1" applyFill="1"/>
    <xf numFmtId="164" fontId="2" fillId="2" borderId="3" xfId="0" applyNumberFormat="1" applyFont="1" applyFill="1" applyBorder="1"/>
    <xf numFmtId="164" fontId="2" fillId="2" borderId="4" xfId="0" applyNumberFormat="1" applyFont="1" applyFill="1" applyBorder="1" applyAlignment="1">
      <alignment horizontal="right"/>
    </xf>
    <xf numFmtId="37" fontId="0" fillId="0" borderId="0" xfId="0" applyNumberFormat="1" applyFont="1" applyBorder="1"/>
    <xf numFmtId="37" fontId="0" fillId="3" borderId="0" xfId="0" applyNumberFormat="1" applyFont="1" applyFill="1"/>
    <xf numFmtId="37" fontId="6" fillId="3" borderId="0" xfId="1" applyNumberFormat="1" applyFont="1" applyFill="1" applyBorder="1"/>
    <xf numFmtId="0" fontId="0" fillId="0" borderId="0" xfId="0" applyBorder="1" applyAlignment="1">
      <alignment horizontal="right"/>
    </xf>
    <xf numFmtId="164" fontId="0" fillId="2" borderId="3" xfId="0" applyNumberFormat="1" applyFont="1" applyFill="1" applyBorder="1"/>
    <xf numFmtId="164" fontId="0" fillId="2" borderId="4" xfId="0" quotePrefix="1" applyNumberForma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3" xfId="0" applyFont="1" applyFill="1" applyBorder="1"/>
    <xf numFmtId="0" fontId="0" fillId="2" borderId="4" xfId="0" applyFill="1" applyBorder="1" applyAlignment="1">
      <alignment horizontal="right"/>
    </xf>
    <xf numFmtId="0" fontId="0" fillId="2" borderId="4" xfId="0" applyFont="1" applyFill="1" applyBorder="1"/>
    <xf numFmtId="44" fontId="0" fillId="0" borderId="0" xfId="0" applyNumberFormat="1" applyFont="1" applyBorder="1"/>
    <xf numFmtId="44" fontId="0" fillId="3" borderId="0" xfId="0" applyNumberFormat="1" applyFont="1" applyFill="1"/>
    <xf numFmtId="44" fontId="5" fillId="3" borderId="0" xfId="1" applyFont="1" applyFill="1" applyBorder="1"/>
    <xf numFmtId="44" fontId="2" fillId="2" borderId="4" xfId="0" applyNumberFormat="1" applyFont="1" applyFill="1" applyBorder="1"/>
    <xf numFmtId="44" fontId="5" fillId="0" borderId="0" xfId="1" applyFont="1" applyBorder="1"/>
    <xf numFmtId="0" fontId="0" fillId="3" borderId="0" xfId="0" applyFont="1" applyFill="1"/>
    <xf numFmtId="44" fontId="2" fillId="3" borderId="0" xfId="0" applyNumberFormat="1" applyFont="1" applyFill="1"/>
    <xf numFmtId="44" fontId="2" fillId="0" borderId="0" xfId="0" applyNumberFormat="1" applyFont="1" applyBorder="1"/>
    <xf numFmtId="0" fontId="0" fillId="2" borderId="5" xfId="0" applyFont="1" applyFill="1" applyBorder="1"/>
    <xf numFmtId="44" fontId="0" fillId="2" borderId="6" xfId="0" applyNumberFormat="1" applyFont="1" applyFill="1" applyBorder="1"/>
    <xf numFmtId="44" fontId="0" fillId="3" borderId="7" xfId="0" applyNumberFormat="1" applyFont="1" applyFill="1" applyBorder="1"/>
    <xf numFmtId="44" fontId="0" fillId="3" borderId="8" xfId="0" applyNumberFormat="1" applyFont="1" applyFill="1" applyBorder="1"/>
    <xf numFmtId="44" fontId="3" fillId="0" borderId="8" xfId="1" applyFont="1" applyBorder="1"/>
    <xf numFmtId="0" fontId="0" fillId="0" borderId="9" xfId="0" applyFont="1" applyFill="1" applyBorder="1"/>
    <xf numFmtId="0" fontId="0" fillId="2" borderId="10" xfId="0" applyFont="1" applyFill="1" applyBorder="1"/>
    <xf numFmtId="44" fontId="0" fillId="2" borderId="11" xfId="0" applyNumberFormat="1" applyFont="1" applyFill="1" applyBorder="1"/>
    <xf numFmtId="44" fontId="0" fillId="3" borderId="12" xfId="0" applyNumberFormat="1" applyFont="1" applyFill="1" applyBorder="1"/>
    <xf numFmtId="44" fontId="0" fillId="3" borderId="13" xfId="0" applyNumberFormat="1" applyFont="1" applyFill="1" applyBorder="1"/>
    <xf numFmtId="44" fontId="3" fillId="0" borderId="13" xfId="1" applyFont="1" applyBorder="1"/>
    <xf numFmtId="0" fontId="0" fillId="0" borderId="14" xfId="0" applyFont="1" applyFill="1" applyBorder="1"/>
    <xf numFmtId="0" fontId="0" fillId="2" borderId="15" xfId="0" applyFont="1" applyFill="1" applyBorder="1"/>
    <xf numFmtId="0" fontId="0" fillId="3" borderId="15" xfId="0" applyFont="1" applyFill="1" applyBorder="1"/>
    <xf numFmtId="44" fontId="4" fillId="0" borderId="15" xfId="1" applyFont="1" applyBorder="1"/>
    <xf numFmtId="0" fontId="5" fillId="0" borderId="15" xfId="0" applyFont="1" applyBorder="1" applyAlignment="1">
      <alignment wrapText="1"/>
    </xf>
    <xf numFmtId="0" fontId="0" fillId="2" borderId="0" xfId="0" applyFont="1" applyFill="1" applyBorder="1"/>
    <xf numFmtId="44" fontId="4" fillId="0" borderId="0" xfId="0" applyNumberFormat="1" applyFont="1"/>
    <xf numFmtId="0" fontId="5" fillId="0" borderId="0" xfId="0" applyFont="1" applyAlignment="1">
      <alignment horizontal="right"/>
    </xf>
    <xf numFmtId="44" fontId="2" fillId="2" borderId="0" xfId="0" applyNumberFormat="1" applyFont="1" applyFill="1" applyBorder="1"/>
    <xf numFmtId="44" fontId="2" fillId="3" borderId="0" xfId="0" applyNumberFormat="1" applyFont="1" applyFill="1" applyBorder="1"/>
    <xf numFmtId="44" fontId="6" fillId="0" borderId="0" xfId="1" applyFont="1" applyBorder="1"/>
    <xf numFmtId="44" fontId="6" fillId="3" borderId="7" xfId="1" applyFont="1" applyFill="1" applyBorder="1"/>
    <xf numFmtId="44" fontId="6" fillId="3" borderId="8" xfId="1" applyFont="1" applyFill="1" applyBorder="1"/>
    <xf numFmtId="0" fontId="0" fillId="0" borderId="6" xfId="0" applyFont="1" applyFill="1" applyBorder="1"/>
    <xf numFmtId="0" fontId="0" fillId="0" borderId="11" xfId="0" applyFont="1" applyBorder="1"/>
    <xf numFmtId="44" fontId="6" fillId="3" borderId="12" xfId="1" applyFont="1" applyFill="1" applyBorder="1"/>
    <xf numFmtId="44" fontId="6" fillId="3" borderId="13" xfId="1" applyFont="1" applyFill="1" applyBorder="1"/>
    <xf numFmtId="0" fontId="0" fillId="0" borderId="11" xfId="0" applyBorder="1"/>
    <xf numFmtId="0" fontId="0" fillId="2" borderId="16" xfId="0" applyFont="1" applyFill="1" applyBorder="1"/>
    <xf numFmtId="44" fontId="0" fillId="2" borderId="17" xfId="0" applyNumberFormat="1" applyFont="1" applyFill="1" applyBorder="1"/>
    <xf numFmtId="44" fontId="0" fillId="3" borderId="18" xfId="0" applyNumberFormat="1" applyFont="1" applyFill="1" applyBorder="1"/>
    <xf numFmtId="44" fontId="0" fillId="3" borderId="19" xfId="0" applyNumberFormat="1" applyFont="1" applyFill="1" applyBorder="1"/>
    <xf numFmtId="44" fontId="3" fillId="0" borderId="19" xfId="1" applyFont="1" applyBorder="1" applyAlignment="1">
      <alignment horizontal="center"/>
    </xf>
    <xf numFmtId="0" fontId="0" fillId="0" borderId="17" xfId="0" applyFont="1" applyBorder="1"/>
    <xf numFmtId="0" fontId="5" fillId="0" borderId="0" xfId="0" applyFont="1" applyAlignment="1">
      <alignment horizontal="left"/>
    </xf>
    <xf numFmtId="44" fontId="2" fillId="3" borderId="20" xfId="0" applyNumberFormat="1" applyFont="1" applyFill="1" applyBorder="1"/>
    <xf numFmtId="44" fontId="2" fillId="3" borderId="21" xfId="0" applyNumberFormat="1" applyFont="1" applyFill="1" applyBorder="1"/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44" fontId="3" fillId="0" borderId="22" xfId="1" applyFont="1" applyBorder="1"/>
    <xf numFmtId="0" fontId="0" fillId="0" borderId="23" xfId="0" applyBorder="1"/>
    <xf numFmtId="0" fontId="0" fillId="0" borderId="14" xfId="0" applyBorder="1"/>
    <xf numFmtId="44" fontId="1" fillId="0" borderId="0" xfId="1" applyFont="1" applyBorder="1"/>
    <xf numFmtId="44" fontId="1" fillId="3" borderId="12" xfId="1" applyFont="1" applyFill="1" applyBorder="1"/>
    <xf numFmtId="0" fontId="0" fillId="2" borderId="24" xfId="0" applyFont="1" applyFill="1" applyBorder="1"/>
    <xf numFmtId="44" fontId="0" fillId="2" borderId="25" xfId="0" applyNumberFormat="1" applyFont="1" applyFill="1" applyBorder="1"/>
    <xf numFmtId="44" fontId="4" fillId="0" borderId="15" xfId="1" applyFont="1" applyBorder="1" applyAlignment="1">
      <alignment horizontal="center"/>
    </xf>
    <xf numFmtId="44" fontId="3" fillId="0" borderId="0" xfId="0" applyNumberFormat="1" applyFont="1"/>
    <xf numFmtId="0" fontId="0" fillId="0" borderId="0" xfId="0" applyFont="1" applyAlignment="1">
      <alignment horizontal="right"/>
    </xf>
    <xf numFmtId="44" fontId="0" fillId="3" borderId="9" xfId="0" applyNumberFormat="1" applyFont="1" applyFill="1" applyBorder="1"/>
    <xf numFmtId="0" fontId="0" fillId="0" borderId="9" xfId="0" applyBorder="1"/>
    <xf numFmtId="44" fontId="0" fillId="3" borderId="14" xfId="0" applyNumberFormat="1" applyFont="1" applyFill="1" applyBorder="1"/>
    <xf numFmtId="0" fontId="0" fillId="0" borderId="1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4" xfId="0" applyFont="1" applyBorder="1"/>
    <xf numFmtId="44" fontId="0" fillId="3" borderId="26" xfId="0" applyNumberFormat="1" applyFont="1" applyFill="1" applyBorder="1"/>
    <xf numFmtId="0" fontId="0" fillId="2" borderId="11" xfId="0" applyFont="1" applyFill="1" applyBorder="1"/>
    <xf numFmtId="0" fontId="0" fillId="3" borderId="12" xfId="0" applyFont="1" applyFill="1" applyBorder="1"/>
    <xf numFmtId="0" fontId="0" fillId="3" borderId="14" xfId="0" applyFont="1" applyFill="1" applyBorder="1"/>
    <xf numFmtId="0" fontId="0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44" fontId="0" fillId="3" borderId="27" xfId="0" applyNumberFormat="1" applyFont="1" applyFill="1" applyBorder="1"/>
    <xf numFmtId="44" fontId="3" fillId="0" borderId="19" xfId="1" applyFont="1" applyBorder="1"/>
    <xf numFmtId="0" fontId="0" fillId="0" borderId="27" xfId="0" applyBorder="1"/>
    <xf numFmtId="164" fontId="5" fillId="0" borderId="15" xfId="0" applyNumberFormat="1" applyFont="1" applyBorder="1" applyAlignment="1">
      <alignment horizontal="left" wrapText="1"/>
    </xf>
    <xf numFmtId="3" fontId="0" fillId="3" borderId="0" xfId="0" applyNumberFormat="1" applyFont="1" applyFill="1"/>
    <xf numFmtId="0" fontId="3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15" xfId="0" applyFont="1" applyBorder="1"/>
    <xf numFmtId="44" fontId="0" fillId="2" borderId="4" xfId="0" applyNumberFormat="1" applyFont="1" applyFill="1" applyBorder="1"/>
    <xf numFmtId="44" fontId="0" fillId="3" borderId="28" xfId="0" applyNumberFormat="1" applyFont="1" applyFill="1" applyBorder="1"/>
    <xf numFmtId="0" fontId="6" fillId="0" borderId="0" xfId="0" applyFont="1"/>
    <xf numFmtId="9" fontId="2" fillId="2" borderId="15" xfId="0" applyNumberFormat="1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3" borderId="1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abSelected="1" topLeftCell="A25" zoomScaleNormal="100" workbookViewId="0">
      <selection activeCell="B11" sqref="B11"/>
    </sheetView>
  </sheetViews>
  <sheetFormatPr defaultColWidth="18.42578125" defaultRowHeight="15" x14ac:dyDescent="0.25"/>
  <cols>
    <col min="1" max="1" width="59.85546875" style="1" customWidth="1"/>
    <col min="2" max="2" width="18.28515625" style="3" customWidth="1"/>
    <col min="3" max="3" width="21.7109375" style="1" customWidth="1"/>
    <col min="4" max="4" width="17.28515625" style="1" customWidth="1"/>
    <col min="5" max="5" width="9.28515625" style="2" customWidth="1"/>
    <col min="6" max="7" width="22.7109375" style="1" customWidth="1"/>
    <col min="8" max="248" width="9.140625" style="1" customWidth="1"/>
    <col min="249" max="249" width="46.28515625" style="1" customWidth="1"/>
    <col min="250" max="250" width="18.28515625" style="1" customWidth="1"/>
    <col min="251" max="252" width="21.42578125" style="1" customWidth="1"/>
    <col min="253" max="253" width="19.42578125" style="1" customWidth="1"/>
    <col min="254" max="254" width="8.42578125" style="1" customWidth="1"/>
    <col min="255" max="16384" width="18.42578125" style="1"/>
  </cols>
  <sheetData>
    <row r="2" spans="1:10" x14ac:dyDescent="0.25">
      <c r="A2" s="121" t="s">
        <v>50</v>
      </c>
      <c r="B2" s="121"/>
      <c r="C2" s="121"/>
      <c r="D2" s="121"/>
      <c r="E2" s="121"/>
      <c r="F2" s="121"/>
      <c r="G2" s="121"/>
    </row>
    <row r="3" spans="1:10" x14ac:dyDescent="0.25">
      <c r="C3" s="119"/>
      <c r="D3" s="119"/>
      <c r="E3" s="118"/>
    </row>
    <row r="4" spans="1:10" ht="22.5" customHeight="1" x14ac:dyDescent="0.25">
      <c r="A4" t="s">
        <v>49</v>
      </c>
      <c r="D4" s="117"/>
      <c r="E4" s="117"/>
      <c r="F4" s="117"/>
      <c r="G4" s="117"/>
      <c r="H4" s="117"/>
      <c r="I4" s="117"/>
      <c r="J4" s="117"/>
    </row>
    <row r="5" spans="1:10" ht="22.5" customHeight="1" x14ac:dyDescent="0.25">
      <c r="A5" t="s">
        <v>48</v>
      </c>
      <c r="D5" s="117"/>
      <c r="E5" s="117"/>
      <c r="F5" s="117"/>
      <c r="G5" s="117"/>
      <c r="H5" s="117"/>
      <c r="I5" s="117"/>
      <c r="J5" s="117"/>
    </row>
    <row r="6" spans="1:10" ht="9.75" customHeight="1" x14ac:dyDescent="0.25">
      <c r="A6"/>
      <c r="D6" s="117"/>
      <c r="E6" s="117"/>
      <c r="F6" s="117"/>
      <c r="G6" s="117"/>
      <c r="H6" s="117"/>
      <c r="I6" s="117"/>
      <c r="J6" s="117"/>
    </row>
    <row r="7" spans="1:10" ht="30" x14ac:dyDescent="0.25">
      <c r="B7" s="116" t="s">
        <v>47</v>
      </c>
      <c r="C7" s="115" t="s">
        <v>46</v>
      </c>
      <c r="D7" s="114" t="s">
        <v>45</v>
      </c>
      <c r="E7" s="113"/>
      <c r="F7" s="120" t="s">
        <v>44</v>
      </c>
      <c r="G7" s="120"/>
    </row>
    <row r="8" spans="1:10" ht="25.5" customHeight="1" thickBot="1" x14ac:dyDescent="0.3">
      <c r="A8" s="50" t="s">
        <v>43</v>
      </c>
      <c r="B8" s="49"/>
      <c r="C8" s="112">
        <v>0.02</v>
      </c>
      <c r="D8" s="112">
        <v>0.02</v>
      </c>
      <c r="E8" s="111"/>
      <c r="F8" s="110" t="s">
        <v>42</v>
      </c>
      <c r="G8" s="110" t="s">
        <v>41</v>
      </c>
    </row>
    <row r="9" spans="1:10" x14ac:dyDescent="0.25">
      <c r="A9" s="109" t="s">
        <v>40</v>
      </c>
      <c r="B9" s="6">
        <v>958700</v>
      </c>
      <c r="C9" s="28">
        <f>B9*2%</f>
        <v>19174</v>
      </c>
      <c r="D9" s="108">
        <f>B9*2%</f>
        <v>19174</v>
      </c>
      <c r="E9" s="27"/>
      <c r="F9" s="107">
        <f>B9*1%</f>
        <v>9587</v>
      </c>
      <c r="G9" s="24"/>
    </row>
    <row r="10" spans="1:10" ht="15.75" thickBot="1" x14ac:dyDescent="0.3">
      <c r="A10" s="106"/>
      <c r="B10" s="49"/>
      <c r="C10" s="48"/>
      <c r="D10" s="48"/>
      <c r="F10" s="12"/>
      <c r="G10" s="11"/>
    </row>
    <row r="11" spans="1:10" x14ac:dyDescent="0.25">
      <c r="A11" s="53" t="s">
        <v>5</v>
      </c>
      <c r="B11" s="6">
        <f>SUM(B9:B10)</f>
        <v>958700</v>
      </c>
      <c r="C11" s="33">
        <f>SUM(C9:C10)</f>
        <v>19174</v>
      </c>
      <c r="D11" s="33">
        <f>SUM(D9:D10)</f>
        <v>19174</v>
      </c>
      <c r="E11" s="34"/>
      <c r="F11" s="30">
        <f>SUM(F9:F10)</f>
        <v>9587</v>
      </c>
      <c r="G11" s="24"/>
    </row>
    <row r="12" spans="1:10" x14ac:dyDescent="0.25">
      <c r="A12" s="105"/>
      <c r="C12" s="103"/>
      <c r="D12" s="32"/>
      <c r="F12" s="26"/>
      <c r="G12" s="24"/>
    </row>
    <row r="13" spans="1:10" x14ac:dyDescent="0.25">
      <c r="A13" s="2"/>
      <c r="B13" s="104"/>
      <c r="C13" s="103"/>
      <c r="D13" s="32"/>
      <c r="F13" s="26"/>
      <c r="G13" s="24"/>
    </row>
    <row r="14" spans="1:10" ht="15.75" thickBot="1" x14ac:dyDescent="0.3">
      <c r="A14" s="102" t="s">
        <v>39</v>
      </c>
      <c r="B14" s="84">
        <v>1183413</v>
      </c>
      <c r="C14" s="48"/>
      <c r="D14" s="48"/>
      <c r="F14" s="12"/>
      <c r="G14" s="11"/>
    </row>
    <row r="15" spans="1:10" x14ac:dyDescent="0.25">
      <c r="A15" s="101" t="s">
        <v>38</v>
      </c>
      <c r="B15" s="100">
        <v>100430</v>
      </c>
      <c r="C15" s="99">
        <f>B15*2%</f>
        <v>2008.6000000000001</v>
      </c>
      <c r="D15" s="66">
        <f>B15*2%</f>
        <v>2008.6000000000001</v>
      </c>
      <c r="E15" s="27"/>
      <c r="F15" s="65">
        <f>B15*1%</f>
        <v>1004.3000000000001</v>
      </c>
      <c r="G15" s="64"/>
    </row>
    <row r="16" spans="1:10" x14ac:dyDescent="0.25">
      <c r="A16" s="98" t="s">
        <v>37</v>
      </c>
      <c r="B16" s="77">
        <v>150000</v>
      </c>
      <c r="C16" s="89">
        <f>B16*2%</f>
        <v>3000</v>
      </c>
      <c r="D16" s="43">
        <f>B16*2%</f>
        <v>3000</v>
      </c>
      <c r="E16" s="27"/>
      <c r="F16" s="42">
        <f>B16*1%</f>
        <v>1500</v>
      </c>
      <c r="G16" s="41"/>
    </row>
    <row r="17" spans="1:7" x14ac:dyDescent="0.25">
      <c r="A17" s="97" t="s">
        <v>36</v>
      </c>
      <c r="B17" s="77">
        <v>150000</v>
      </c>
      <c r="C17" s="44"/>
      <c r="D17" s="43"/>
      <c r="E17" s="27"/>
      <c r="F17" s="42"/>
      <c r="G17" s="41"/>
    </row>
    <row r="18" spans="1:7" x14ac:dyDescent="0.25">
      <c r="A18" s="79" t="s">
        <v>35</v>
      </c>
      <c r="B18" s="45">
        <v>23970</v>
      </c>
      <c r="C18" s="89">
        <f>B18*2%</f>
        <v>479.40000000000003</v>
      </c>
      <c r="D18" s="43">
        <f>B18*2%</f>
        <v>479.40000000000003</v>
      </c>
      <c r="E18" s="27"/>
      <c r="F18" s="42">
        <f>B18*1%</f>
        <v>239.70000000000002</v>
      </c>
      <c r="G18" s="41"/>
    </row>
    <row r="19" spans="1:7" x14ac:dyDescent="0.25">
      <c r="A19" s="79" t="s">
        <v>34</v>
      </c>
      <c r="B19" s="45">
        <v>16941</v>
      </c>
      <c r="C19" s="89">
        <f>B19*2%</f>
        <v>338.82</v>
      </c>
      <c r="D19" s="43">
        <f>B19*2%</f>
        <v>338.82</v>
      </c>
      <c r="E19" s="27"/>
      <c r="F19" s="42">
        <f>B19*1%</f>
        <v>169.41</v>
      </c>
      <c r="G19" s="41"/>
    </row>
    <row r="20" spans="1:7" x14ac:dyDescent="0.25">
      <c r="A20" s="92" t="s">
        <v>33</v>
      </c>
      <c r="B20" s="45">
        <v>125000</v>
      </c>
      <c r="C20" s="44"/>
      <c r="D20" s="43"/>
      <c r="E20" s="27"/>
      <c r="F20" s="42"/>
      <c r="G20" s="41"/>
    </row>
    <row r="21" spans="1:7" x14ac:dyDescent="0.25">
      <c r="A21" s="90" t="s">
        <v>32</v>
      </c>
      <c r="B21" s="45"/>
      <c r="C21" s="96"/>
      <c r="D21" s="95"/>
      <c r="F21" s="94"/>
      <c r="G21" s="41"/>
    </row>
    <row r="22" spans="1:7" x14ac:dyDescent="0.25">
      <c r="A22" s="79" t="s">
        <v>31</v>
      </c>
      <c r="B22" s="45">
        <v>50000</v>
      </c>
      <c r="C22" s="89"/>
      <c r="D22" s="93"/>
      <c r="E22" s="27"/>
      <c r="F22" s="42"/>
      <c r="G22" s="41"/>
    </row>
    <row r="23" spans="1:7" x14ac:dyDescent="0.25">
      <c r="A23" s="79" t="s">
        <v>30</v>
      </c>
      <c r="B23" s="45">
        <v>350000</v>
      </c>
      <c r="C23" s="89"/>
      <c r="D23" s="93"/>
      <c r="E23" s="27"/>
      <c r="F23" s="42"/>
      <c r="G23" s="41"/>
    </row>
    <row r="24" spans="1:7" x14ac:dyDescent="0.25">
      <c r="A24" s="92" t="s">
        <v>29</v>
      </c>
      <c r="B24" s="45">
        <v>19094</v>
      </c>
      <c r="C24" s="44"/>
      <c r="D24" s="43"/>
      <c r="E24" s="27"/>
      <c r="F24" s="42"/>
      <c r="G24" s="41"/>
    </row>
    <row r="25" spans="1:7" x14ac:dyDescent="0.25">
      <c r="A25" s="91" t="s">
        <v>28</v>
      </c>
      <c r="B25" s="45">
        <v>8300</v>
      </c>
      <c r="C25" s="89">
        <f>B25*2%</f>
        <v>166</v>
      </c>
      <c r="D25" s="43">
        <f>B25*2%</f>
        <v>166</v>
      </c>
      <c r="E25" s="27"/>
      <c r="F25" s="42">
        <f>B25*1%</f>
        <v>83</v>
      </c>
      <c r="G25" s="41"/>
    </row>
    <row r="26" spans="1:7" x14ac:dyDescent="0.25">
      <c r="A26" s="90" t="s">
        <v>27</v>
      </c>
      <c r="B26" s="45">
        <v>3120</v>
      </c>
      <c r="C26" s="89">
        <f>B26*100%</f>
        <v>3120</v>
      </c>
      <c r="D26" s="81"/>
      <c r="E26" s="80"/>
      <c r="F26" s="42"/>
      <c r="G26" s="41"/>
    </row>
    <row r="27" spans="1:7" x14ac:dyDescent="0.25">
      <c r="A27" s="79" t="s">
        <v>26</v>
      </c>
      <c r="B27" s="45">
        <v>1200</v>
      </c>
      <c r="C27" s="89">
        <f>B27*2%</f>
        <v>24</v>
      </c>
      <c r="D27" s="43">
        <f>B27*2%</f>
        <v>24</v>
      </c>
      <c r="E27" s="27"/>
      <c r="F27" s="42">
        <f>B27*1%</f>
        <v>12</v>
      </c>
      <c r="G27" s="41"/>
    </row>
    <row r="28" spans="1:7" x14ac:dyDescent="0.25">
      <c r="A28" s="79" t="s">
        <v>25</v>
      </c>
      <c r="B28" s="45">
        <v>50000</v>
      </c>
      <c r="C28" s="89">
        <f>B28*2%</f>
        <v>1000</v>
      </c>
      <c r="D28" s="43">
        <f>B28*2%</f>
        <v>1000</v>
      </c>
      <c r="E28" s="27"/>
      <c r="F28" s="42">
        <f>B28*1%</f>
        <v>500</v>
      </c>
      <c r="G28" s="41"/>
    </row>
    <row r="29" spans="1:7" ht="15.75" thickBot="1" x14ac:dyDescent="0.3">
      <c r="A29" s="88" t="s">
        <v>24</v>
      </c>
      <c r="B29" s="39">
        <v>135358</v>
      </c>
      <c r="C29" s="87">
        <f>B29*2%</f>
        <v>2707.16</v>
      </c>
      <c r="D29" s="37">
        <f>B29*2%</f>
        <v>2707.16</v>
      </c>
      <c r="E29" s="27"/>
      <c r="F29" s="36">
        <f>B29*1%</f>
        <v>1353.58</v>
      </c>
      <c r="G29" s="35"/>
    </row>
    <row r="30" spans="1:7" x14ac:dyDescent="0.25">
      <c r="A30" s="53" t="s">
        <v>5</v>
      </c>
      <c r="B30" s="52">
        <f>SUM(B15:B29)</f>
        <v>1183413</v>
      </c>
      <c r="C30" s="33">
        <f>SUM(C15:C29)</f>
        <v>12843.98</v>
      </c>
      <c r="D30" s="33">
        <f>SUM(D15:D29)</f>
        <v>9723.98</v>
      </c>
      <c r="E30" s="34"/>
      <c r="F30" s="54">
        <f>SUM(F15:F29)</f>
        <v>4861.99</v>
      </c>
      <c r="G30" s="51"/>
    </row>
    <row r="31" spans="1:7" x14ac:dyDescent="0.25">
      <c r="A31" s="86"/>
      <c r="B31" s="85"/>
      <c r="C31" s="32"/>
      <c r="D31" s="32"/>
      <c r="F31" s="51"/>
      <c r="G31" s="51"/>
    </row>
    <row r="32" spans="1:7" x14ac:dyDescent="0.25">
      <c r="C32" s="32"/>
      <c r="D32" s="32"/>
      <c r="F32" s="51"/>
      <c r="G32" s="51"/>
    </row>
    <row r="33" spans="1:7" ht="15.75" thickBot="1" x14ac:dyDescent="0.3">
      <c r="A33" s="50" t="s">
        <v>23</v>
      </c>
      <c r="B33" s="84">
        <v>325568</v>
      </c>
      <c r="C33" s="48"/>
      <c r="D33" s="48"/>
      <c r="F33" s="47"/>
      <c r="G33" s="47"/>
    </row>
    <row r="34" spans="1:7" x14ac:dyDescent="0.25">
      <c r="A34" s="79" t="s">
        <v>22</v>
      </c>
      <c r="B34" s="45">
        <v>70767.33</v>
      </c>
      <c r="C34" s="44">
        <f>B34*2%</f>
        <v>1415.3466000000001</v>
      </c>
      <c r="D34" s="43">
        <f>B34*2%</f>
        <v>1415.3466000000001</v>
      </c>
      <c r="E34" s="27"/>
      <c r="F34" s="83">
        <f t="shared" ref="F34:F40" si="0">B34*1%</f>
        <v>707.67330000000004</v>
      </c>
      <c r="G34" s="82"/>
    </row>
    <row r="35" spans="1:7" x14ac:dyDescent="0.25">
      <c r="A35" s="79" t="s">
        <v>21</v>
      </c>
      <c r="B35" s="45">
        <v>8271.3700000000008</v>
      </c>
      <c r="C35" s="44">
        <f>B35*100%</f>
        <v>8271.3700000000008</v>
      </c>
      <c r="D35" s="81"/>
      <c r="E35" s="80"/>
      <c r="F35" s="42">
        <f t="shared" si="0"/>
        <v>82.713700000000003</v>
      </c>
      <c r="G35" s="41"/>
    </row>
    <row r="36" spans="1:7" x14ac:dyDescent="0.25">
      <c r="A36" s="79" t="s">
        <v>20</v>
      </c>
      <c r="B36" s="45">
        <v>38456.559999999998</v>
      </c>
      <c r="C36" s="44">
        <f>B36*2%</f>
        <v>769.13119999999992</v>
      </c>
      <c r="D36" s="43">
        <f>B36*2%</f>
        <v>769.13119999999992</v>
      </c>
      <c r="E36" s="27"/>
      <c r="F36" s="42">
        <f t="shared" si="0"/>
        <v>384.56559999999996</v>
      </c>
      <c r="G36" s="41"/>
    </row>
    <row r="37" spans="1:7" x14ac:dyDescent="0.25">
      <c r="A37" s="79" t="s">
        <v>19</v>
      </c>
      <c r="B37" s="45">
        <v>18053</v>
      </c>
      <c r="C37" s="44">
        <f>B37*2%</f>
        <v>361.06</v>
      </c>
      <c r="D37" s="43">
        <f>B37*2%</f>
        <v>361.06</v>
      </c>
      <c r="E37" s="27"/>
      <c r="F37" s="42">
        <f t="shared" si="0"/>
        <v>180.53</v>
      </c>
      <c r="G37" s="41"/>
    </row>
    <row r="38" spans="1:7" x14ac:dyDescent="0.25">
      <c r="A38" s="79" t="s">
        <v>18</v>
      </c>
      <c r="B38" s="45">
        <v>60460.32</v>
      </c>
      <c r="C38" s="44">
        <f>B38*2%</f>
        <v>1209.2064</v>
      </c>
      <c r="D38" s="43">
        <f>B38*2%</f>
        <v>1209.2064</v>
      </c>
      <c r="E38" s="27"/>
      <c r="F38" s="42">
        <f t="shared" si="0"/>
        <v>604.60320000000002</v>
      </c>
      <c r="G38" s="41"/>
    </row>
    <row r="39" spans="1:7" x14ac:dyDescent="0.25">
      <c r="A39" s="78" t="s">
        <v>17</v>
      </c>
      <c r="B39" s="77">
        <v>50000</v>
      </c>
      <c r="C39" s="44">
        <f>B39*2%</f>
        <v>1000</v>
      </c>
      <c r="D39" s="43">
        <f>B39*2%</f>
        <v>1000</v>
      </c>
      <c r="E39" s="27"/>
      <c r="F39" s="42">
        <f t="shared" si="0"/>
        <v>500</v>
      </c>
      <c r="G39" s="41"/>
    </row>
    <row r="40" spans="1:7" s="73" customFormat="1" ht="30.75" thickBot="1" x14ac:dyDescent="0.3">
      <c r="A40" s="76" t="s">
        <v>16</v>
      </c>
      <c r="B40" s="75">
        <v>79559.42</v>
      </c>
      <c r="C40" s="38">
        <f>B40*2%</f>
        <v>1591.1884</v>
      </c>
      <c r="D40" s="37">
        <f>B40*2%</f>
        <v>1591.1884</v>
      </c>
      <c r="E40" s="27"/>
      <c r="F40" s="36">
        <f t="shared" si="0"/>
        <v>795.5942</v>
      </c>
      <c r="G40" s="74"/>
    </row>
    <row r="41" spans="1:7" x14ac:dyDescent="0.25">
      <c r="A41" s="53" t="s">
        <v>5</v>
      </c>
      <c r="B41" s="52">
        <f>SUM(B34:B40)</f>
        <v>325568</v>
      </c>
      <c r="C41" s="72">
        <f>SUM(C34:C40)</f>
        <v>14617.302599999999</v>
      </c>
      <c r="D41" s="71">
        <f>SUM(D34:D40)</f>
        <v>6345.9326000000001</v>
      </c>
      <c r="E41" s="34"/>
      <c r="F41" s="54">
        <f>SUM(F34:F40)</f>
        <v>3255.68</v>
      </c>
      <c r="G41" s="51"/>
    </row>
    <row r="42" spans="1:7" x14ac:dyDescent="0.25">
      <c r="A42" s="53"/>
      <c r="B42" s="52"/>
      <c r="C42" s="55"/>
      <c r="D42" s="55"/>
      <c r="E42" s="34"/>
      <c r="F42" s="54"/>
      <c r="G42" s="51"/>
    </row>
    <row r="43" spans="1:7" x14ac:dyDescent="0.25">
      <c r="A43" s="53"/>
      <c r="B43" s="52"/>
      <c r="C43" s="55"/>
      <c r="D43" s="55"/>
      <c r="E43" s="34"/>
      <c r="F43" s="54"/>
      <c r="G43" s="51"/>
    </row>
    <row r="44" spans="1:7" ht="15.75" thickBot="1" x14ac:dyDescent="0.3">
      <c r="A44" s="70" t="s">
        <v>15</v>
      </c>
      <c r="B44" s="52"/>
      <c r="C44" s="55"/>
      <c r="D44" s="55"/>
      <c r="E44" s="34"/>
      <c r="F44" s="54"/>
      <c r="G44" s="51"/>
    </row>
    <row r="45" spans="1:7" x14ac:dyDescent="0.25">
      <c r="A45" s="69" t="s">
        <v>14</v>
      </c>
      <c r="B45" s="68">
        <v>1920</v>
      </c>
      <c r="C45" s="67">
        <f>B45*2%</f>
        <v>38.4</v>
      </c>
      <c r="D45" s="66">
        <f>B45*2%</f>
        <v>38.4</v>
      </c>
      <c r="E45" s="27"/>
      <c r="F45" s="65">
        <f>B45*1%</f>
        <v>19.2</v>
      </c>
      <c r="G45" s="64"/>
    </row>
    <row r="46" spans="1:7" x14ac:dyDescent="0.25">
      <c r="A46" s="63" t="s">
        <v>13</v>
      </c>
      <c r="B46" s="45">
        <v>282637</v>
      </c>
      <c r="C46" s="62"/>
      <c r="D46" s="61"/>
      <c r="E46" s="56"/>
      <c r="F46" s="42"/>
      <c r="G46" s="41"/>
    </row>
    <row r="47" spans="1:7" x14ac:dyDescent="0.25">
      <c r="A47" s="60" t="s">
        <v>12</v>
      </c>
      <c r="B47" s="45">
        <v>11678</v>
      </c>
      <c r="C47" s="44">
        <f>B47*2%</f>
        <v>233.56</v>
      </c>
      <c r="D47" s="43">
        <f>B47*2%</f>
        <v>233.56</v>
      </c>
      <c r="E47" s="27"/>
      <c r="F47" s="42">
        <f>B47*1%</f>
        <v>116.78</v>
      </c>
      <c r="G47" s="41"/>
    </row>
    <row r="48" spans="1:7" x14ac:dyDescent="0.25">
      <c r="A48" s="60" t="s">
        <v>11</v>
      </c>
      <c r="B48" s="45">
        <v>31821</v>
      </c>
      <c r="C48" s="44">
        <f>B48*2%</f>
        <v>636.41999999999996</v>
      </c>
      <c r="D48" s="43">
        <f>B48*2%</f>
        <v>636.41999999999996</v>
      </c>
      <c r="E48" s="27"/>
      <c r="F48" s="42">
        <f>B48*1%</f>
        <v>318.20999999999998</v>
      </c>
      <c r="G48" s="41"/>
    </row>
    <row r="49" spans="1:7" x14ac:dyDescent="0.25">
      <c r="A49" s="60" t="s">
        <v>10</v>
      </c>
      <c r="B49" s="45">
        <v>7137</v>
      </c>
      <c r="C49" s="44">
        <f>B49*2%</f>
        <v>142.74</v>
      </c>
      <c r="D49" s="43">
        <f>B49*2%</f>
        <v>142.74</v>
      </c>
      <c r="E49" s="27"/>
      <c r="F49" s="42">
        <f>B49*1%</f>
        <v>71.37</v>
      </c>
      <c r="G49" s="41"/>
    </row>
    <row r="50" spans="1:7" ht="15.75" thickBot="1" x14ac:dyDescent="0.3">
      <c r="A50" s="59" t="s">
        <v>9</v>
      </c>
      <c r="B50" s="39">
        <v>35000</v>
      </c>
      <c r="C50" s="58"/>
      <c r="D50" s="57"/>
      <c r="E50" s="56"/>
      <c r="F50" s="36"/>
      <c r="G50" s="35"/>
    </row>
    <row r="51" spans="1:7" x14ac:dyDescent="0.25">
      <c r="A51" s="53"/>
      <c r="B51" s="52">
        <f>SUM(B45:B50)</f>
        <v>370193</v>
      </c>
      <c r="C51" s="55">
        <f>SUM(C45:C50)</f>
        <v>1051.1199999999999</v>
      </c>
      <c r="D51" s="55">
        <f>SUM(D45:D50)</f>
        <v>1051.1199999999999</v>
      </c>
      <c r="E51" s="34"/>
      <c r="F51" s="54">
        <f>SUM(F45:F50)</f>
        <v>525.55999999999995</v>
      </c>
      <c r="G51" s="51"/>
    </row>
    <row r="52" spans="1:7" x14ac:dyDescent="0.25">
      <c r="A52" s="53"/>
      <c r="B52" s="52"/>
      <c r="C52" s="32"/>
      <c r="D52" s="32"/>
      <c r="F52" s="51"/>
      <c r="G52" s="51"/>
    </row>
    <row r="53" spans="1:7" x14ac:dyDescent="0.25">
      <c r="C53" s="32"/>
      <c r="D53" s="32"/>
      <c r="F53" s="51"/>
      <c r="G53" s="51"/>
    </row>
    <row r="54" spans="1:7" ht="15.75" thickBot="1" x14ac:dyDescent="0.3">
      <c r="A54" s="50" t="s">
        <v>8</v>
      </c>
      <c r="B54" s="49"/>
      <c r="C54" s="48"/>
      <c r="D54" s="48"/>
      <c r="F54" s="47"/>
      <c r="G54" s="47"/>
    </row>
    <row r="55" spans="1:7" x14ac:dyDescent="0.25">
      <c r="A55" s="46" t="s">
        <v>7</v>
      </c>
      <c r="B55" s="45">
        <v>423742.38</v>
      </c>
      <c r="C55" s="44">
        <f>B55*2%</f>
        <v>8474.847600000001</v>
      </c>
      <c r="D55" s="43">
        <f>B55*2%</f>
        <v>8474.847600000001</v>
      </c>
      <c r="E55" s="27"/>
      <c r="F55" s="42">
        <f>B55*1%</f>
        <v>4237.4238000000005</v>
      </c>
      <c r="G55" s="41"/>
    </row>
    <row r="56" spans="1:7" ht="15.75" thickBot="1" x14ac:dyDescent="0.3">
      <c r="A56" s="40" t="s">
        <v>6</v>
      </c>
      <c r="B56" s="39">
        <v>151171.62</v>
      </c>
      <c r="C56" s="38">
        <f>B56*2%</f>
        <v>3023.4324000000001</v>
      </c>
      <c r="D56" s="37">
        <f>B56*2%</f>
        <v>3023.4324000000001</v>
      </c>
      <c r="E56" s="27"/>
      <c r="F56" s="36">
        <f>B56*1%</f>
        <v>1511.7162000000001</v>
      </c>
      <c r="G56" s="35"/>
    </row>
    <row r="57" spans="1:7" x14ac:dyDescent="0.25">
      <c r="A57" s="10" t="s">
        <v>5</v>
      </c>
      <c r="B57" s="8">
        <f>SUM(B55:B56)</f>
        <v>574914</v>
      </c>
      <c r="C57" s="33">
        <f>SUM(C55:C56)</f>
        <v>11498.28</v>
      </c>
      <c r="D57" s="33">
        <f>SUM(D55:D56)</f>
        <v>11498.28</v>
      </c>
      <c r="E57" s="34"/>
      <c r="F57" s="30">
        <f>SUM(F55:F56)</f>
        <v>5749.14</v>
      </c>
      <c r="G57" s="24"/>
    </row>
    <row r="58" spans="1:7" x14ac:dyDescent="0.25">
      <c r="A58" s="23"/>
      <c r="B58" s="8"/>
      <c r="C58" s="33"/>
      <c r="D58" s="32"/>
      <c r="F58" s="26"/>
      <c r="G58" s="24"/>
    </row>
    <row r="59" spans="1:7" x14ac:dyDescent="0.25">
      <c r="A59" s="23"/>
      <c r="B59" s="8"/>
      <c r="C59" s="33"/>
      <c r="D59" s="32"/>
      <c r="F59" s="26"/>
      <c r="G59" s="24"/>
    </row>
    <row r="60" spans="1:7" x14ac:dyDescent="0.25">
      <c r="A60" s="23" t="s">
        <v>4</v>
      </c>
      <c r="B60" s="8">
        <f>B11+B30+B41+B51+B57</f>
        <v>3412788</v>
      </c>
      <c r="C60" s="29">
        <f>C11+C30+C41+C51+C57</f>
        <v>59184.6826</v>
      </c>
      <c r="D60" s="29">
        <f>D11+D30+D41+D51+D57</f>
        <v>47793.312599999997</v>
      </c>
      <c r="E60" s="31"/>
      <c r="F60" s="30">
        <f>F11+F30+F41+F57</f>
        <v>23453.809999999998</v>
      </c>
      <c r="G60" s="24"/>
    </row>
    <row r="61" spans="1:7" x14ac:dyDescent="0.25">
      <c r="A61" s="23"/>
      <c r="B61" s="8"/>
      <c r="C61" s="29"/>
      <c r="D61" s="28"/>
      <c r="E61" s="27"/>
      <c r="F61" s="26"/>
      <c r="G61" s="24"/>
    </row>
    <row r="62" spans="1:7" x14ac:dyDescent="0.25">
      <c r="A62" s="23" t="s">
        <v>3</v>
      </c>
      <c r="B62" s="8"/>
      <c r="C62" s="19">
        <v>88</v>
      </c>
      <c r="D62" s="18">
        <v>34</v>
      </c>
      <c r="E62" s="17"/>
      <c r="F62" s="25">
        <v>203</v>
      </c>
      <c r="G62" s="24"/>
    </row>
    <row r="63" spans="1:7" x14ac:dyDescent="0.25">
      <c r="A63" s="23" t="s">
        <v>2</v>
      </c>
      <c r="B63" s="8"/>
      <c r="C63" s="19"/>
      <c r="D63" s="18"/>
      <c r="E63" s="17"/>
      <c r="F63" s="22">
        <v>118.12</v>
      </c>
      <c r="G63" s="21"/>
    </row>
    <row r="64" spans="1:7" x14ac:dyDescent="0.25">
      <c r="A64" s="20" t="s">
        <v>1</v>
      </c>
      <c r="B64" s="8"/>
      <c r="C64" s="19"/>
      <c r="D64" s="18"/>
      <c r="E64" s="17"/>
      <c r="F64" s="16">
        <v>6.88</v>
      </c>
      <c r="G64" s="15">
        <v>125</v>
      </c>
    </row>
    <row r="65" spans="1:7" ht="15.75" thickBot="1" x14ac:dyDescent="0.3">
      <c r="A65" s="10" t="s">
        <v>0</v>
      </c>
      <c r="C65" s="14">
        <v>672.56</v>
      </c>
      <c r="D65" s="14">
        <v>1405.68</v>
      </c>
      <c r="E65" s="13"/>
      <c r="F65" s="12"/>
      <c r="G65" s="11"/>
    </row>
    <row r="66" spans="1:7" x14ac:dyDescent="0.25">
      <c r="A66" s="10"/>
      <c r="B66" s="8"/>
    </row>
    <row r="67" spans="1:7" x14ac:dyDescent="0.25">
      <c r="A67" s="9"/>
      <c r="B67" s="8"/>
      <c r="C67" s="2"/>
      <c r="D67" s="2"/>
    </row>
    <row r="68" spans="1:7" x14ac:dyDescent="0.25">
      <c r="A68" s="7"/>
      <c r="B68" s="6"/>
    </row>
    <row r="69" spans="1:7" x14ac:dyDescent="0.25">
      <c r="A69" s="7"/>
      <c r="B69" s="6"/>
    </row>
    <row r="71" spans="1:7" x14ac:dyDescent="0.25">
      <c r="A71" s="5"/>
    </row>
    <row r="72" spans="1:7" x14ac:dyDescent="0.25">
      <c r="A72" s="5"/>
    </row>
    <row r="73" spans="1:7" x14ac:dyDescent="0.25">
      <c r="A73" s="5"/>
    </row>
    <row r="74" spans="1:7" x14ac:dyDescent="0.25">
      <c r="A74" s="5"/>
    </row>
    <row r="75" spans="1:7" x14ac:dyDescent="0.25">
      <c r="B75" s="4"/>
    </row>
  </sheetData>
  <mergeCells count="3">
    <mergeCell ref="C3:D3"/>
    <mergeCell ref="F7:G7"/>
    <mergeCell ref="A2:G2"/>
  </mergeCells>
  <pageMargins left="0.7" right="0.7" top="0.75" bottom="0.75" header="0.3" footer="0.3"/>
  <pageSetup paperSize="5" scale="9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Fees</vt:lpstr>
      <vt:lpstr>'Proposed Fees'!Print_Titles</vt:lpstr>
    </vt:vector>
  </TitlesOfParts>
  <Company>DCA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jimham</dc:creator>
  <cp:lastModifiedBy>Richmond, Jim</cp:lastModifiedBy>
  <dcterms:created xsi:type="dcterms:W3CDTF">2010-09-28T17:17:19Z</dcterms:created>
  <dcterms:modified xsi:type="dcterms:W3CDTF">2013-04-23T17:16:14Z</dcterms:modified>
</cp:coreProperties>
</file>